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8780" windowHeight="12120" activeTab="0"/>
  </bookViews>
  <sheets>
    <sheet name="Setzliste" sheetId="1" r:id="rId1"/>
    <sheet name="Resultate" sheetId="2" r:id="rId2"/>
    <sheet name="Raster" sheetId="3" r:id="rId3"/>
    <sheet name="Ranking" sheetId="4" r:id="rId4"/>
  </sheets>
  <definedNames>
    <definedName name="_Fill" hidden="1">#REF!</definedName>
    <definedName name="_xlnm.Print_Area" localSheetId="3">'Ranking'!$A$1:$B$9</definedName>
    <definedName name="_xlnm.Print_Area" localSheetId="2">'Raster'!$A$1:$I$33</definedName>
    <definedName name="_xlnm.Print_Area" localSheetId="1">'Resultate'!$A$1:$I$15</definedName>
    <definedName name="_xlnm.Print_Area" localSheetId="0">'Setzliste'!$A$1:$H$9</definedName>
    <definedName name="_xlnm.Print_Titles" localSheetId="1">'Resultate'!$1:$1</definedName>
    <definedName name="fillPlayers" localSheetId="0">'Setzliste'!$B$2</definedName>
    <definedName name="fillPlayers_1" localSheetId="0">'Setzliste'!$B$2</definedName>
    <definedName name="fillPlayers_10" localSheetId="0">'Setzliste'!$B$2:$H$9</definedName>
    <definedName name="fillPlayers_11" localSheetId="0">'Setzliste'!$B$2</definedName>
    <definedName name="fillPlayers_2" localSheetId="0">'Setzliste'!$B$2</definedName>
    <definedName name="fillPlayers_3" localSheetId="0">'Setzliste'!$B$2</definedName>
    <definedName name="fillPlayers_4" localSheetId="0">'Setzliste'!$B$2</definedName>
    <definedName name="fillPlayers_5" localSheetId="0">'Setzliste'!$B$2:$G$15</definedName>
    <definedName name="fillPlayers_6" localSheetId="0">'Setzliste'!$B$2:$G$10</definedName>
    <definedName name="fillPlayers_7" localSheetId="0">'Setzliste'!$B$2:$I$9</definedName>
    <definedName name="fillPlayers_8" localSheetId="0">'Setzliste'!$B$2:$H$9</definedName>
    <definedName name="fillPlayers_9" localSheetId="0">'Setzliste'!$B$2:$H$9</definedName>
  </definedNames>
  <calcPr fullCalcOnLoad="1"/>
</workbook>
</file>

<file path=xl/sharedStrings.xml><?xml version="1.0" encoding="utf-8"?>
<sst xmlns="http://schemas.openxmlformats.org/spreadsheetml/2006/main" count="108" uniqueCount="32">
  <si>
    <t>Seed</t>
  </si>
  <si>
    <t>Teamname
Player 1/Player 2</t>
  </si>
  <si>
    <t>Court</t>
  </si>
  <si>
    <t>Team 1</t>
  </si>
  <si>
    <t>vs</t>
  </si>
  <si>
    <t>Team 2</t>
  </si>
  <si>
    <t>Result</t>
  </si>
  <si>
    <t>Time</t>
  </si>
  <si>
    <t>1. Set</t>
  </si>
  <si>
    <t>2. Set</t>
  </si>
  <si>
    <t>3. Set</t>
  </si>
  <si>
    <t>I</t>
  </si>
  <si>
    <t>&lt;-&gt;</t>
  </si>
  <si>
    <t>II</t>
  </si>
  <si>
    <t>SF</t>
  </si>
  <si>
    <t>3/4</t>
  </si>
  <si>
    <t>F</t>
  </si>
  <si>
    <t>Semi finals</t>
  </si>
  <si>
    <t>Final</t>
  </si>
  <si>
    <t>3./4. Rank</t>
  </si>
  <si>
    <t>Semifinals</t>
  </si>
  <si>
    <t>Finish</t>
  </si>
  <si>
    <t>Team</t>
  </si>
  <si>
    <t>Ranglistenpunkte</t>
  </si>
  <si>
    <t>Nachname Spieler 1</t>
  </si>
  <si>
    <t>Vorname</t>
  </si>
  <si>
    <t>Nachname Spieler 2</t>
  </si>
  <si>
    <t>Gesamtpunkte</t>
  </si>
  <si>
    <t>Startzeit</t>
  </si>
  <si>
    <t>Endzeit</t>
  </si>
  <si>
    <t>Match
Nummer</t>
  </si>
  <si>
    <t>Runde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</si>
</sst>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#,##0&quot;L.&quot;;\-#,##0&quot;L.&quot;"/>
    <numFmt numFmtId="195" formatCode="#,##0&quot;L.&quot;;[Red]\-#,##0&quot;L.&quot;"/>
    <numFmt numFmtId="196" formatCode="#,##0.00&quot;L.&quot;;\-#,##0.00&quot;L.&quot;"/>
    <numFmt numFmtId="197" formatCode="#,##0.00&quot;L.&quot;;[Red]\-#,##0.00&quot;L.&quot;"/>
    <numFmt numFmtId="198" formatCode="_-* #,##0&quot;L.&quot;_-;\-* #,##0&quot;L.&quot;_-;_-* &quot;-&quot;&quot;L.&quot;_-;_-@_-"/>
    <numFmt numFmtId="199" formatCode="_-* #,##0_L_._-;\-* #,##0_L_._-;_-* &quot;-&quot;_L_._-;_-@_-"/>
    <numFmt numFmtId="200" formatCode="_-* #,##0.00&quot;L.&quot;_-;\-* #,##0.00&quot;L.&quot;_-;_-* &quot;-&quot;??&quot;L.&quot;_-;_-@_-"/>
    <numFmt numFmtId="201" formatCode="_-* #,##0.00_L_._-;\-* #,##0.00_L_._-;_-* &quot;-&quot;??_L_._-;_-@_-"/>
    <numFmt numFmtId="202" formatCode="General_)"/>
    <numFmt numFmtId="203" formatCode="dd\-mmm_)"/>
    <numFmt numFmtId="204" formatCode="0.00_)"/>
    <numFmt numFmtId="205" formatCode="&quot;Fr.&quot;\ #,##0.00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[$€-2]\ #,##0.00_);[Red]\([$€-2]\ #,##0.00\)"/>
    <numFmt numFmtId="210" formatCode="h:mm"/>
    <numFmt numFmtId="211" formatCode="0.0"/>
  </numFmts>
  <fonts count="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</fills>
  <borders count="53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211" fontId="0" fillId="0" borderId="5" xfId="0" applyNumberFormat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10" fontId="2" fillId="0" borderId="8" xfId="0" applyNumberFormat="1" applyFont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210" fontId="0" fillId="3" borderId="5" xfId="0" applyNumberForma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10" fontId="2" fillId="0" borderId="18" xfId="0" applyNumberFormat="1" applyFont="1" applyBorder="1" applyAlignment="1">
      <alignment horizontal="center" vertical="center"/>
    </xf>
    <xf numFmtId="210" fontId="0" fillId="3" borderId="17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10" fontId="2" fillId="0" borderId="22" xfId="0" applyNumberFormat="1" applyFont="1" applyBorder="1" applyAlignment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210" fontId="0" fillId="3" borderId="21" xfId="0" applyNumberForma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210" fontId="2" fillId="0" borderId="33" xfId="0" applyNumberFormat="1" applyFont="1" applyBorder="1" applyAlignment="1">
      <alignment horizontal="center" vertical="center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210" fontId="0" fillId="3" borderId="32" xfId="0" applyNumberForma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horizontal="center" vertical="center"/>
      <protection locked="0"/>
    </xf>
    <xf numFmtId="0" fontId="2" fillId="3" borderId="40" xfId="0" applyFont="1" applyFill="1" applyBorder="1" applyAlignment="1" applyProtection="1">
      <alignment horizontal="center" vertical="center"/>
      <protection locked="0"/>
    </xf>
    <xf numFmtId="210" fontId="0" fillId="3" borderId="2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37" fontId="1" fillId="0" borderId="41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42" xfId="0" applyBorder="1" applyAlignment="1">
      <alignment/>
    </xf>
    <xf numFmtId="37" fontId="4" fillId="4" borderId="42" xfId="0" applyNumberFormat="1" applyFont="1" applyFill="1" applyBorder="1" applyAlignment="1">
      <alignment horizontal="center" vertical="center"/>
    </xf>
    <xf numFmtId="0" fontId="1" fillId="0" borderId="4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42" xfId="0" applyFont="1" applyBorder="1" applyAlignment="1">
      <alignment horizontal="right" vertical="center"/>
    </xf>
    <xf numFmtId="0" fontId="3" fillId="0" borderId="3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37" fontId="1" fillId="0" borderId="0" xfId="0" applyNumberFormat="1" applyFont="1" applyAlignment="1">
      <alignment horizontal="right" vertical="center"/>
    </xf>
    <xf numFmtId="37" fontId="1" fillId="0" borderId="43" xfId="0" applyNumberFormat="1" applyFont="1" applyBorder="1" applyAlignment="1">
      <alignment horizontal="left" vertical="center"/>
    </xf>
    <xf numFmtId="0" fontId="3" fillId="0" borderId="4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37" fontId="3" fillId="0" borderId="36" xfId="0" applyNumberFormat="1" applyFont="1" applyBorder="1" applyAlignment="1">
      <alignment horizontal="right" vertical="center"/>
    </xf>
    <xf numFmtId="0" fontId="0" fillId="0" borderId="44" xfId="0" applyBorder="1" applyAlignment="1">
      <alignment/>
    </xf>
    <xf numFmtId="0" fontId="1" fillId="0" borderId="45" xfId="0" applyFont="1" applyBorder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1" fillId="0" borderId="41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4" fillId="4" borderId="4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46" xfId="0" applyFont="1" applyBorder="1" applyAlignment="1">
      <alignment horizontal="left" vertical="center"/>
    </xf>
    <xf numFmtId="37" fontId="1" fillId="0" borderId="45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37" fontId="1" fillId="0" borderId="41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vertical="center"/>
    </xf>
    <xf numFmtId="0" fontId="3" fillId="0" borderId="36" xfId="0" applyFont="1" applyBorder="1" applyAlignment="1">
      <alignment horizontal="right" vertical="center"/>
    </xf>
    <xf numFmtId="37" fontId="1" fillId="0" borderId="21" xfId="0" applyNumberFormat="1" applyFont="1" applyBorder="1" applyAlignment="1">
      <alignment horizontal="right" vertical="center"/>
    </xf>
    <xf numFmtId="37" fontId="1" fillId="0" borderId="42" xfId="0" applyNumberFormat="1" applyFont="1" applyBorder="1" applyAlignment="1">
      <alignment horizontal="left" vertical="center"/>
    </xf>
    <xf numFmtId="37" fontId="3" fillId="0" borderId="0" xfId="0" applyNumberFormat="1" applyFont="1" applyBorder="1" applyAlignment="1">
      <alignment horizontal="left" vertical="center"/>
    </xf>
    <xf numFmtId="0" fontId="3" fillId="0" borderId="30" xfId="0" applyFont="1" applyBorder="1" applyAlignment="1">
      <alignment horizontal="right" vertical="center"/>
    </xf>
    <xf numFmtId="37" fontId="1" fillId="0" borderId="45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7" fontId="4" fillId="4" borderId="44" xfId="0" applyNumberFormat="1" applyFont="1" applyFill="1" applyBorder="1" applyAlignment="1">
      <alignment horizontal="center" vertical="center"/>
    </xf>
    <xf numFmtId="37" fontId="4" fillId="0" borderId="0" xfId="0" applyNumberFormat="1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37" fontId="1" fillId="0" borderId="0" xfId="0" applyNumberFormat="1" applyFont="1" applyAlignment="1">
      <alignment horizontal="left" vertical="center"/>
    </xf>
    <xf numFmtId="37" fontId="3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vertical="center"/>
    </xf>
    <xf numFmtId="37" fontId="1" fillId="0" borderId="36" xfId="0" applyNumberFormat="1" applyFont="1" applyBorder="1" applyAlignment="1">
      <alignment horizontal="right" vertical="center"/>
    </xf>
    <xf numFmtId="0" fontId="1" fillId="0" borderId="41" xfId="0" applyFont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Continuous" vertical="center"/>
    </xf>
    <xf numFmtId="0" fontId="0" fillId="0" borderId="47" xfId="0" applyFont="1" applyBorder="1" applyAlignment="1">
      <alignment horizontal="centerContinuous" vertical="center"/>
    </xf>
    <xf numFmtId="0" fontId="0" fillId="0" borderId="37" xfId="0" applyFont="1" applyBorder="1" applyAlignment="1">
      <alignment horizontal="centerContinuous" vertical="center"/>
    </xf>
    <xf numFmtId="0" fontId="0" fillId="0" borderId="48" xfId="0" applyFont="1" applyBorder="1" applyAlignment="1">
      <alignment horizontal="centerContinuous" vertical="center"/>
    </xf>
    <xf numFmtId="0" fontId="0" fillId="0" borderId="49" xfId="0" applyFont="1" applyBorder="1" applyAlignment="1">
      <alignment horizontal="centerContinuous" vertical="center"/>
    </xf>
    <xf numFmtId="0" fontId="0" fillId="0" borderId="50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342900</xdr:colOff>
      <xdr:row>8</xdr:row>
      <xdr:rowOff>9525</xdr:rowOff>
    </xdr:from>
    <xdr:to>
      <xdr:col>4</xdr:col>
      <xdr:colOff>342900</xdr:colOff>
      <xdr:row>12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210050" y="1228725"/>
          <a:ext cx="0" cy="723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352425</xdr:colOff>
      <xdr:row>21</xdr:row>
      <xdr:rowOff>19050</xdr:rowOff>
    </xdr:from>
    <xdr:to>
      <xdr:col>4</xdr:col>
      <xdr:colOff>352425</xdr:colOff>
      <xdr:row>25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4219575" y="3219450"/>
          <a:ext cx="0" cy="733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I9"/>
  <sheetViews>
    <sheetView tabSelected="1" workbookViewId="0" topLeftCell="A1">
      <selection activeCell="B2" sqref="B2"/>
    </sheetView>
  </sheetViews>
  <sheetFormatPr defaultColWidth="11.421875" defaultRowHeight="12.75"/>
  <cols>
    <col min="1" max="1" width="3.00390625" style="12" customWidth="1"/>
    <col min="2" max="2" width="15.140625" style="13" customWidth="1"/>
    <col min="3" max="3" width="11.28125" style="13" customWidth="1"/>
    <col min="4" max="4" width="13.28125" style="0" customWidth="1"/>
    <col min="5" max="5" width="16.8515625" style="13" customWidth="1"/>
    <col min="6" max="6" width="12.140625" style="13" customWidth="1"/>
    <col min="7" max="7" width="14.421875" style="0" customWidth="1"/>
    <col min="8" max="8" width="11.8515625" style="12" customWidth="1"/>
    <col min="9" max="9" width="23.57421875" style="0" bestFit="1" customWidth="1"/>
    <col min="11" max="16384" width="8.7109375" style="0" customWidth="1"/>
  </cols>
  <sheetData>
    <row r="1" spans="1:9" ht="43.5" customHeight="1" thickBot="1" thickTop="1">
      <c r="A1" s="1" t="s">
        <v>0</v>
      </c>
      <c r="B1" s="133" t="s">
        <v>24</v>
      </c>
      <c r="C1" s="133" t="s">
        <v>25</v>
      </c>
      <c r="D1" s="2" t="s">
        <v>23</v>
      </c>
      <c r="E1" s="133" t="s">
        <v>26</v>
      </c>
      <c r="F1" s="133" t="s">
        <v>25</v>
      </c>
      <c r="G1" s="2" t="s">
        <v>23</v>
      </c>
      <c r="H1" s="2" t="s">
        <v>27</v>
      </c>
      <c r="I1" s="2" t="s">
        <v>1</v>
      </c>
    </row>
    <row r="2" spans="1:9" s="8" customFormat="1" ht="13.5" customHeight="1" thickTop="1">
      <c r="A2" s="3">
        <v>1</v>
      </c>
      <c r="B2" s="4"/>
      <c r="C2" s="4"/>
      <c r="D2" s="5"/>
      <c r="E2" s="4"/>
      <c r="F2" s="4"/>
      <c r="G2" s="5"/>
      <c r="H2" s="6"/>
      <c r="I2" s="7" t="str">
        <f aca="true" t="shared" si="0" ref="I2:I9">CONCATENATE(B2," / ",E2)</f>
        <v> / </v>
      </c>
    </row>
    <row r="3" spans="1:9" s="8" customFormat="1" ht="13.5" customHeight="1">
      <c r="A3" s="9">
        <v>2</v>
      </c>
      <c r="B3" s="10"/>
      <c r="C3" s="10"/>
      <c r="D3" s="11"/>
      <c r="E3" s="10"/>
      <c r="F3" s="10"/>
      <c r="G3" s="11"/>
      <c r="H3" s="6"/>
      <c r="I3" s="7" t="str">
        <f t="shared" si="0"/>
        <v> / </v>
      </c>
    </row>
    <row r="4" spans="1:9" s="8" customFormat="1" ht="13.5" customHeight="1">
      <c r="A4" s="9">
        <v>3</v>
      </c>
      <c r="B4" s="10"/>
      <c r="C4" s="10"/>
      <c r="D4" s="11"/>
      <c r="E4" s="10"/>
      <c r="F4" s="10"/>
      <c r="G4" s="11"/>
      <c r="H4" s="6"/>
      <c r="I4" s="7" t="str">
        <f t="shared" si="0"/>
        <v> / </v>
      </c>
    </row>
    <row r="5" spans="1:9" s="8" customFormat="1" ht="13.5" customHeight="1">
      <c r="A5" s="9">
        <v>4</v>
      </c>
      <c r="B5" s="10"/>
      <c r="C5" s="10"/>
      <c r="D5" s="11"/>
      <c r="E5" s="10"/>
      <c r="F5" s="10"/>
      <c r="G5" s="11"/>
      <c r="H5" s="6"/>
      <c r="I5" s="7" t="str">
        <f t="shared" si="0"/>
        <v> / </v>
      </c>
    </row>
    <row r="6" spans="1:9" s="8" customFormat="1" ht="13.5" customHeight="1">
      <c r="A6" s="9">
        <v>5</v>
      </c>
      <c r="B6" s="10"/>
      <c r="C6" s="10"/>
      <c r="D6" s="11"/>
      <c r="E6" s="10"/>
      <c r="F6" s="10"/>
      <c r="G6" s="11"/>
      <c r="H6" s="6"/>
      <c r="I6" s="7" t="str">
        <f t="shared" si="0"/>
        <v> / </v>
      </c>
    </row>
    <row r="7" spans="1:9" s="8" customFormat="1" ht="13.5" customHeight="1">
      <c r="A7" s="9">
        <v>6</v>
      </c>
      <c r="B7" s="10"/>
      <c r="C7" s="10"/>
      <c r="D7" s="11"/>
      <c r="E7" s="10"/>
      <c r="F7" s="10"/>
      <c r="G7" s="11"/>
      <c r="H7" s="6"/>
      <c r="I7" s="7" t="str">
        <f t="shared" si="0"/>
        <v> / </v>
      </c>
    </row>
    <row r="8" spans="1:9" s="8" customFormat="1" ht="13.5" customHeight="1">
      <c r="A8" s="9">
        <v>7</v>
      </c>
      <c r="B8" s="10"/>
      <c r="C8" s="10"/>
      <c r="D8" s="11"/>
      <c r="E8" s="10"/>
      <c r="F8" s="10"/>
      <c r="G8" s="11"/>
      <c r="H8" s="6"/>
      <c r="I8" s="7" t="str">
        <f t="shared" si="0"/>
        <v> / </v>
      </c>
    </row>
    <row r="9" spans="1:9" s="8" customFormat="1" ht="13.5" customHeight="1">
      <c r="A9" s="9">
        <v>8</v>
      </c>
      <c r="B9" s="10"/>
      <c r="C9" s="10"/>
      <c r="D9" s="11"/>
      <c r="E9" s="10"/>
      <c r="F9" s="10"/>
      <c r="G9" s="11"/>
      <c r="H9" s="6"/>
      <c r="I9" s="7" t="str">
        <f t="shared" si="0"/>
        <v> / </v>
      </c>
    </row>
  </sheetData>
  <sheetProtection/>
  <printOptions horizontalCentered="1"/>
  <pageMargins left="0.7480314960629921" right="0.7480314960629921" top="1.1023622047244095" bottom="0.3937007874015748" header="0.5118110236220472" footer="0.3937007874015748"/>
  <pageSetup fitToHeight="1" fitToWidth="1" orientation="landscape" paperSize="9" r:id="rId2"/>
  <headerFooter alignWithMargins="0">
    <oddHeader>&amp;C&amp;16Inscription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W1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9.28125" style="62" customWidth="1"/>
    <col min="2" max="3" width="6.421875" style="62" customWidth="1"/>
    <col min="4" max="4" width="29.421875" style="62" customWidth="1"/>
    <col min="5" max="5" width="3.57421875" style="62" customWidth="1"/>
    <col min="6" max="6" width="29.421875" style="62" customWidth="1"/>
    <col min="7" max="9" width="3.8515625" style="62" customWidth="1"/>
    <col min="10" max="10" width="6.140625" style="62" customWidth="1"/>
    <col min="11" max="19" width="3.8515625" style="62" customWidth="1"/>
    <col min="20" max="16384" width="9.140625" style="14" customWidth="1"/>
  </cols>
  <sheetData>
    <row r="1" spans="1:21" ht="64.5" customHeight="1" thickBot="1" thickTop="1">
      <c r="A1" s="141" t="s">
        <v>30</v>
      </c>
      <c r="B1" s="142" t="s">
        <v>31</v>
      </c>
      <c r="C1" s="142" t="s">
        <v>2</v>
      </c>
      <c r="D1" s="134" t="s">
        <v>3</v>
      </c>
      <c r="E1" s="134" t="s">
        <v>4</v>
      </c>
      <c r="F1" s="134" t="s">
        <v>5</v>
      </c>
      <c r="G1" s="135" t="s">
        <v>6</v>
      </c>
      <c r="H1" s="136"/>
      <c r="I1" s="137"/>
      <c r="J1" s="143" t="s">
        <v>7</v>
      </c>
      <c r="K1" s="138" t="s">
        <v>8</v>
      </c>
      <c r="L1" s="139"/>
      <c r="M1" s="140"/>
      <c r="N1" s="138" t="s">
        <v>9</v>
      </c>
      <c r="O1" s="139"/>
      <c r="P1" s="140"/>
      <c r="Q1" s="138" t="s">
        <v>10</v>
      </c>
      <c r="R1" s="139"/>
      <c r="S1" s="140"/>
      <c r="T1" s="144" t="s">
        <v>28</v>
      </c>
      <c r="U1" s="144" t="s">
        <v>29</v>
      </c>
    </row>
    <row r="2" spans="1:23" ht="18" customHeight="1" thickTop="1">
      <c r="A2" s="15">
        <v>1</v>
      </c>
      <c r="B2" s="16" t="s">
        <v>11</v>
      </c>
      <c r="C2" s="16"/>
      <c r="D2" s="17" t="str">
        <f>IF(Setzliste!$I$2=" / ",CONCATENATE("Seed #",Setzliste!$A$2),Setzliste!$I$2)</f>
        <v>Seed #1</v>
      </c>
      <c r="E2" s="17" t="s">
        <v>4</v>
      </c>
      <c r="F2" s="17" t="str">
        <f>IF(Setzliste!$I$9=" / ",CONCATENATE("Seed #",Setzliste!$A$9),Setzliste!$I$9)</f>
        <v>Seed #8</v>
      </c>
      <c r="G2" s="18">
        <f aca="true" t="shared" si="0" ref="G2:G15">IF(K2=M2,"",SUM(IF(K2&gt;M2,1,0),IF(N2&gt;P2,1,0),IF(Q2&lt;=S2,0,1)))</f>
      </c>
      <c r="H2" s="18" t="s">
        <v>12</v>
      </c>
      <c r="I2" s="18">
        <f aca="true" t="shared" si="1" ref="I2:I15">IF(K2=M2,"",SUM(IF(K2&lt;M2,1,0),IF(N2&lt;P2,1,0),IF(Q2&gt;=S2,0,1)))</f>
      </c>
      <c r="J2" s="19">
        <f aca="true" t="shared" si="2" ref="J2:J15">SUM(U2-T2)</f>
        <v>0</v>
      </c>
      <c r="K2" s="20"/>
      <c r="L2" s="17" t="s">
        <v>12</v>
      </c>
      <c r="M2" s="21"/>
      <c r="N2" s="20"/>
      <c r="O2" s="17" t="s">
        <v>12</v>
      </c>
      <c r="P2" s="21"/>
      <c r="Q2" s="20"/>
      <c r="R2" s="17" t="s">
        <v>12</v>
      </c>
      <c r="S2" s="22"/>
      <c r="T2" s="23"/>
      <c r="U2" s="23"/>
      <c r="V2"/>
      <c r="W2"/>
    </row>
    <row r="3" spans="1:23" ht="18" customHeight="1">
      <c r="A3" s="15">
        <f aca="true" t="shared" si="3" ref="A3:A15">SUM(A2,1)</f>
        <v>2</v>
      </c>
      <c r="B3" s="16" t="s">
        <v>11</v>
      </c>
      <c r="C3" s="16"/>
      <c r="D3" s="17" t="str">
        <f>IF(Setzliste!$I$6=" / ",CONCATENATE("Seed #",Setzliste!$A$6),Setzliste!$I$6)</f>
        <v>Seed #5</v>
      </c>
      <c r="E3" s="17" t="s">
        <v>4</v>
      </c>
      <c r="F3" s="17" t="str">
        <f>IF(Setzliste!$I$5=" / ",CONCATENATE("Seed #",Setzliste!$A$5),Setzliste!$I$5)</f>
        <v>Seed #4</v>
      </c>
      <c r="G3" s="17">
        <f t="shared" si="0"/>
      </c>
      <c r="H3" s="17" t="s">
        <v>12</v>
      </c>
      <c r="I3" s="17">
        <f t="shared" si="1"/>
      </c>
      <c r="J3" s="19">
        <f t="shared" si="2"/>
        <v>0</v>
      </c>
      <c r="K3" s="24"/>
      <c r="L3" s="17" t="s">
        <v>12</v>
      </c>
      <c r="M3" s="25"/>
      <c r="N3" s="24"/>
      <c r="O3" s="17" t="s">
        <v>12</v>
      </c>
      <c r="P3" s="25"/>
      <c r="Q3" s="24"/>
      <c r="R3" s="17" t="s">
        <v>12</v>
      </c>
      <c r="S3" s="26"/>
      <c r="T3" s="23"/>
      <c r="U3" s="23"/>
      <c r="V3"/>
      <c r="W3"/>
    </row>
    <row r="4" spans="1:23" ht="18" customHeight="1">
      <c r="A4" s="15">
        <f t="shared" si="3"/>
        <v>3</v>
      </c>
      <c r="B4" s="16" t="s">
        <v>11</v>
      </c>
      <c r="C4" s="16"/>
      <c r="D4" s="17" t="str">
        <f>IF(Setzliste!$I$4=" / ",CONCATENATE("Seed #",Setzliste!$A$4),Setzliste!$I$4)</f>
        <v>Seed #3</v>
      </c>
      <c r="E4" s="17" t="s">
        <v>4</v>
      </c>
      <c r="F4" s="17" t="str">
        <f>IF(Setzliste!$I$7=" / ",CONCATENATE("Seed #",Setzliste!$A$7),Setzliste!$I$7)</f>
        <v>Seed #6</v>
      </c>
      <c r="G4" s="17">
        <f t="shared" si="0"/>
      </c>
      <c r="H4" s="17" t="s">
        <v>12</v>
      </c>
      <c r="I4" s="17">
        <f t="shared" si="1"/>
      </c>
      <c r="J4" s="19">
        <f t="shared" si="2"/>
        <v>0</v>
      </c>
      <c r="K4" s="24"/>
      <c r="L4" s="17" t="s">
        <v>12</v>
      </c>
      <c r="M4" s="25"/>
      <c r="N4" s="24"/>
      <c r="O4" s="17" t="s">
        <v>12</v>
      </c>
      <c r="P4" s="25"/>
      <c r="Q4" s="24"/>
      <c r="R4" s="17" t="s">
        <v>12</v>
      </c>
      <c r="S4" s="26"/>
      <c r="T4" s="23"/>
      <c r="U4" s="23"/>
      <c r="V4"/>
      <c r="W4"/>
    </row>
    <row r="5" spans="1:23" ht="18" customHeight="1">
      <c r="A5" s="15">
        <f t="shared" si="3"/>
        <v>4</v>
      </c>
      <c r="B5" s="16" t="s">
        <v>11</v>
      </c>
      <c r="C5" s="16"/>
      <c r="D5" s="17" t="str">
        <f>IF(Setzliste!$I$8=" / ",CONCATENATE("Seed #",Setzliste!$A$8),Setzliste!$I$8)</f>
        <v>Seed #7</v>
      </c>
      <c r="E5" s="17" t="s">
        <v>4</v>
      </c>
      <c r="F5" s="17" t="str">
        <f>IF(Setzliste!$I$3=" / ",CONCATENATE("Seed #",Setzliste!$A$3),Setzliste!$I$3)</f>
        <v>Seed #2</v>
      </c>
      <c r="G5" s="17">
        <f t="shared" si="0"/>
      </c>
      <c r="H5" s="17" t="s">
        <v>12</v>
      </c>
      <c r="I5" s="17">
        <f t="shared" si="1"/>
      </c>
      <c r="J5" s="19">
        <f t="shared" si="2"/>
        <v>0</v>
      </c>
      <c r="K5" s="24"/>
      <c r="L5" s="17" t="s">
        <v>12</v>
      </c>
      <c r="M5" s="25"/>
      <c r="N5" s="24"/>
      <c r="O5" s="17" t="s">
        <v>12</v>
      </c>
      <c r="P5" s="25"/>
      <c r="Q5" s="24"/>
      <c r="R5" s="17" t="s">
        <v>12</v>
      </c>
      <c r="S5" s="26"/>
      <c r="T5" s="23"/>
      <c r="U5" s="23"/>
      <c r="V5"/>
      <c r="W5"/>
    </row>
    <row r="6" spans="1:23" ht="18" customHeight="1">
      <c r="A6" s="15">
        <f t="shared" si="3"/>
        <v>5</v>
      </c>
      <c r="B6" s="16" t="s">
        <v>13</v>
      </c>
      <c r="C6" s="16"/>
      <c r="D6" s="17" t="str">
        <f>IF($G$2=$I$2,CONCATENATE("Winner Match #",$A$2),IF($G$2&gt;$I$2,$D$2,$F$2))</f>
        <v>Winner Match #1</v>
      </c>
      <c r="E6" s="17" t="s">
        <v>4</v>
      </c>
      <c r="F6" s="17" t="str">
        <f>IF($G$3=$I$3,CONCATENATE("Winner Match #",$A$3),IF($G$3&gt;$I$3,$D$3,$F$3))</f>
        <v>Winner Match #2</v>
      </c>
      <c r="G6" s="17">
        <f t="shared" si="0"/>
      </c>
      <c r="H6" s="17" t="s">
        <v>12</v>
      </c>
      <c r="I6" s="17">
        <f t="shared" si="1"/>
      </c>
      <c r="J6" s="19">
        <f t="shared" si="2"/>
        <v>0</v>
      </c>
      <c r="K6" s="24"/>
      <c r="L6" s="17" t="s">
        <v>12</v>
      </c>
      <c r="M6" s="25"/>
      <c r="N6" s="24"/>
      <c r="O6" s="17" t="s">
        <v>12</v>
      </c>
      <c r="P6" s="25"/>
      <c r="Q6" s="24"/>
      <c r="R6" s="17" t="s">
        <v>12</v>
      </c>
      <c r="S6" s="26"/>
      <c r="T6" s="23"/>
      <c r="U6" s="23"/>
      <c r="V6"/>
      <c r="W6"/>
    </row>
    <row r="7" spans="1:23" ht="18" customHeight="1">
      <c r="A7" s="15">
        <f t="shared" si="3"/>
        <v>6</v>
      </c>
      <c r="B7" s="16" t="s">
        <v>13</v>
      </c>
      <c r="C7" s="16"/>
      <c r="D7" s="17" t="str">
        <f>IF($G$4=$I$4,CONCATENATE("Winner Match #",$A$4),IF($G$4&gt;$I$4,$D$4,$F$4))</f>
        <v>Winner Match #3</v>
      </c>
      <c r="E7" s="17" t="s">
        <v>4</v>
      </c>
      <c r="F7" s="17" t="str">
        <f>IF($G$5=$I$5,CONCATENATE("Winner Match #",$A$5),IF($G$5&gt;$I$5,$D$5,$F$5))</f>
        <v>Winner Match #4</v>
      </c>
      <c r="G7" s="17">
        <f t="shared" si="0"/>
      </c>
      <c r="H7" s="17" t="s">
        <v>12</v>
      </c>
      <c r="I7" s="17">
        <f t="shared" si="1"/>
      </c>
      <c r="J7" s="19">
        <f t="shared" si="2"/>
        <v>0</v>
      </c>
      <c r="K7" s="24"/>
      <c r="L7" s="17" t="s">
        <v>12</v>
      </c>
      <c r="M7" s="25"/>
      <c r="N7" s="24"/>
      <c r="O7" s="17" t="s">
        <v>12</v>
      </c>
      <c r="P7" s="25"/>
      <c r="Q7" s="24"/>
      <c r="R7" s="17" t="s">
        <v>12</v>
      </c>
      <c r="S7" s="26"/>
      <c r="T7" s="23"/>
      <c r="U7" s="23"/>
      <c r="V7"/>
      <c r="W7"/>
    </row>
    <row r="8" spans="1:23" ht="18" customHeight="1">
      <c r="A8" s="15">
        <f t="shared" si="3"/>
        <v>7</v>
      </c>
      <c r="B8" s="16">
        <v>7</v>
      </c>
      <c r="C8" s="16"/>
      <c r="D8" s="17" t="str">
        <f>IF($G$2=$I$2,CONCATENATE("Loser Match #",$A$2),IF($G$2&lt;$I$2,$D$2,$F$2))</f>
        <v>Loser Match #1</v>
      </c>
      <c r="E8" s="17" t="s">
        <v>4</v>
      </c>
      <c r="F8" s="17" t="str">
        <f>IF($G$3=$I$3,CONCATENATE("Loser Match #",$A$3),IF($G$3&lt;$I$3,$D$3,$F$3))</f>
        <v>Loser Match #2</v>
      </c>
      <c r="G8" s="17">
        <f t="shared" si="0"/>
      </c>
      <c r="H8" s="17" t="s">
        <v>12</v>
      </c>
      <c r="I8" s="17">
        <f t="shared" si="1"/>
      </c>
      <c r="J8" s="19">
        <f t="shared" si="2"/>
        <v>0</v>
      </c>
      <c r="K8" s="24"/>
      <c r="L8" s="17" t="s">
        <v>12</v>
      </c>
      <c r="M8" s="25"/>
      <c r="N8" s="24"/>
      <c r="O8" s="17" t="s">
        <v>12</v>
      </c>
      <c r="P8" s="25"/>
      <c r="Q8" s="24"/>
      <c r="R8" s="17" t="s">
        <v>12</v>
      </c>
      <c r="S8" s="26"/>
      <c r="T8" s="23"/>
      <c r="U8" s="23"/>
      <c r="V8"/>
      <c r="W8"/>
    </row>
    <row r="9" spans="1:23" ht="18" customHeight="1">
      <c r="A9" s="15">
        <f t="shared" si="3"/>
        <v>8</v>
      </c>
      <c r="B9" s="16">
        <v>7</v>
      </c>
      <c r="C9" s="16"/>
      <c r="D9" s="17" t="str">
        <f>IF($G$4=$I$4,CONCATENATE("Loser Match #",$A$4),IF($G$4&lt;$I$4,$D$4,$F$4))</f>
        <v>Loser Match #3</v>
      </c>
      <c r="E9" s="17" t="s">
        <v>4</v>
      </c>
      <c r="F9" s="17" t="str">
        <f>IF($G$5=$I$5,CONCATENATE("Loser Match #",$A$5),IF($G$5&lt;$I$5,$D$5,$F$5))</f>
        <v>Loser Match #4</v>
      </c>
      <c r="G9" s="17">
        <f t="shared" si="0"/>
      </c>
      <c r="H9" s="17" t="s">
        <v>12</v>
      </c>
      <c r="I9" s="17">
        <f t="shared" si="1"/>
      </c>
      <c r="J9" s="19">
        <f t="shared" si="2"/>
        <v>0</v>
      </c>
      <c r="K9" s="24"/>
      <c r="L9" s="17" t="s">
        <v>12</v>
      </c>
      <c r="M9" s="25"/>
      <c r="N9" s="24"/>
      <c r="O9" s="17" t="s">
        <v>12</v>
      </c>
      <c r="P9" s="25"/>
      <c r="Q9" s="24"/>
      <c r="R9" s="17" t="s">
        <v>12</v>
      </c>
      <c r="S9" s="26"/>
      <c r="T9" s="23"/>
      <c r="U9" s="23"/>
      <c r="V9"/>
      <c r="W9"/>
    </row>
    <row r="10" spans="1:23" ht="18" customHeight="1">
      <c r="A10" s="15">
        <f t="shared" si="3"/>
        <v>9</v>
      </c>
      <c r="B10" s="16">
        <v>5</v>
      </c>
      <c r="C10" s="16"/>
      <c r="D10" s="17" t="str">
        <f>IF($G$8=$I$8,CONCATENATE("Winner Match #",$A$8),IF($G$8&gt;$I$8,$D$8,$F$8))</f>
        <v>Winner Match #7</v>
      </c>
      <c r="E10" s="17" t="s">
        <v>4</v>
      </c>
      <c r="F10" s="17" t="str">
        <f>IF($G$7=$I$7,CONCATENATE("Loser Match #",$A$7),IF($G$7&lt;$I$7,$D$7,$F$7))</f>
        <v>Loser Match #6</v>
      </c>
      <c r="G10" s="17">
        <f t="shared" si="0"/>
      </c>
      <c r="H10" s="17" t="s">
        <v>12</v>
      </c>
      <c r="I10" s="17">
        <f t="shared" si="1"/>
      </c>
      <c r="J10" s="19">
        <f t="shared" si="2"/>
        <v>0</v>
      </c>
      <c r="K10" s="24"/>
      <c r="L10" s="17" t="s">
        <v>12</v>
      </c>
      <c r="M10" s="25"/>
      <c r="N10" s="24"/>
      <c r="O10" s="17" t="s">
        <v>12</v>
      </c>
      <c r="P10" s="25"/>
      <c r="Q10" s="24"/>
      <c r="R10" s="17" t="s">
        <v>12</v>
      </c>
      <c r="S10" s="26"/>
      <c r="T10" s="23"/>
      <c r="U10" s="23"/>
      <c r="V10"/>
      <c r="W10"/>
    </row>
    <row r="11" spans="1:23" s="33" customFormat="1" ht="18" customHeight="1" thickBot="1">
      <c r="A11" s="27">
        <f t="shared" si="3"/>
        <v>10</v>
      </c>
      <c r="B11" s="28">
        <v>5</v>
      </c>
      <c r="C11" s="28"/>
      <c r="D11" s="29" t="str">
        <f>IF($G$9=$I$9,CONCATENATE("Winner Match #",$A$9),IF($G$9&gt;$I$9,$D$9,$F$9))</f>
        <v>Winner Match #8</v>
      </c>
      <c r="E11" s="29" t="s">
        <v>4</v>
      </c>
      <c r="F11" s="29" t="str">
        <f>IF($G$6=$I$6,CONCATENATE("Loser Match #",$A$6),IF($G$6&lt;$I$6,$D$6,$F$6))</f>
        <v>Loser Match #5</v>
      </c>
      <c r="G11" s="29">
        <f t="shared" si="0"/>
      </c>
      <c r="H11" s="29" t="s">
        <v>12</v>
      </c>
      <c r="I11" s="29">
        <f t="shared" si="1"/>
      </c>
      <c r="J11" s="30">
        <f t="shared" si="2"/>
        <v>0</v>
      </c>
      <c r="K11" s="24"/>
      <c r="L11" s="17" t="s">
        <v>12</v>
      </c>
      <c r="M11" s="25"/>
      <c r="N11" s="24"/>
      <c r="O11" s="17" t="s">
        <v>12</v>
      </c>
      <c r="P11" s="25"/>
      <c r="Q11" s="24"/>
      <c r="R11" s="17" t="s">
        <v>12</v>
      </c>
      <c r="S11" s="26"/>
      <c r="T11" s="31"/>
      <c r="U11" s="31"/>
      <c r="V11" s="32"/>
      <c r="W11" s="32"/>
    </row>
    <row r="12" spans="1:23" s="33" customFormat="1" ht="18" customHeight="1">
      <c r="A12" s="15">
        <f t="shared" si="3"/>
        <v>11</v>
      </c>
      <c r="B12" s="34" t="s">
        <v>14</v>
      </c>
      <c r="C12" s="34"/>
      <c r="D12" s="35" t="str">
        <f>IF($G$6=$I$6,CONCATENATE("Winner Match #",$A$6),IF($G$6&gt;$I$6,$D$6,$F$6))</f>
        <v>Winner Match #5</v>
      </c>
      <c r="E12" s="35" t="s">
        <v>4</v>
      </c>
      <c r="F12" s="35" t="str">
        <f>IF($G$10=$I$10,CONCATENATE("Winner Match #",$A$10),IF($G$10&gt;$I$10,$D$10,$F$10))</f>
        <v>Winner Match #9</v>
      </c>
      <c r="G12" s="36">
        <f t="shared" si="0"/>
      </c>
      <c r="H12" s="36" t="s">
        <v>12</v>
      </c>
      <c r="I12" s="36">
        <f t="shared" si="1"/>
      </c>
      <c r="J12" s="37">
        <f t="shared" si="2"/>
        <v>0</v>
      </c>
      <c r="K12" s="38"/>
      <c r="L12" s="35" t="s">
        <v>12</v>
      </c>
      <c r="M12" s="39"/>
      <c r="N12" s="38"/>
      <c r="O12" s="35" t="s">
        <v>12</v>
      </c>
      <c r="P12" s="39"/>
      <c r="Q12" s="38"/>
      <c r="R12" s="35" t="s">
        <v>12</v>
      </c>
      <c r="S12" s="40"/>
      <c r="T12" s="41"/>
      <c r="U12" s="41"/>
      <c r="V12" s="32"/>
      <c r="W12" s="32"/>
    </row>
    <row r="13" spans="1:23" s="33" customFormat="1" ht="18" customHeight="1" thickBot="1">
      <c r="A13" s="27">
        <f t="shared" si="3"/>
        <v>12</v>
      </c>
      <c r="B13" s="28" t="s">
        <v>14</v>
      </c>
      <c r="C13" s="28"/>
      <c r="D13" s="29" t="str">
        <f>IF($G$7=$I$7,CONCATENATE("Winner Match #",$A$7),IF($G$7&gt;$I$7,$D$7,$F$7))</f>
        <v>Winner Match #6</v>
      </c>
      <c r="E13" s="29" t="s">
        <v>4</v>
      </c>
      <c r="F13" s="29" t="str">
        <f>IF($G$11=$I$11,CONCATENATE("Winner Match #",$A$11),IF($G$11&gt;$I$11,$D$11,$F$11))</f>
        <v>Winner Match #10</v>
      </c>
      <c r="G13" s="29">
        <f t="shared" si="0"/>
      </c>
      <c r="H13" s="29" t="s">
        <v>12</v>
      </c>
      <c r="I13" s="29">
        <f t="shared" si="1"/>
      </c>
      <c r="J13" s="30">
        <f t="shared" si="2"/>
        <v>0</v>
      </c>
      <c r="K13" s="42"/>
      <c r="L13" s="29" t="s">
        <v>12</v>
      </c>
      <c r="M13" s="43"/>
      <c r="N13" s="42"/>
      <c r="O13" s="29" t="s">
        <v>12</v>
      </c>
      <c r="P13" s="43"/>
      <c r="Q13" s="42"/>
      <c r="R13" s="29" t="s">
        <v>12</v>
      </c>
      <c r="S13" s="44"/>
      <c r="T13" s="31"/>
      <c r="U13" s="31"/>
      <c r="V13" s="32"/>
      <c r="W13" s="32"/>
    </row>
    <row r="14" spans="1:23" s="33" customFormat="1" ht="18" customHeight="1" thickBot="1">
      <c r="A14" s="45">
        <f t="shared" si="3"/>
        <v>13</v>
      </c>
      <c r="B14" s="46" t="s">
        <v>15</v>
      </c>
      <c r="C14" s="47"/>
      <c r="D14" s="48" t="str">
        <f>IF($G$12=$I$12,CONCATENATE("Loser Match #",$A$12),IF($G$12&lt;$I$12,$D$12,$F$12))</f>
        <v>Loser Match #11</v>
      </c>
      <c r="E14" s="48" t="s">
        <v>4</v>
      </c>
      <c r="F14" s="48" t="str">
        <f>IF($G$13=$I$13,CONCATENATE("Loser Match #",$A$13),IF($G$13&lt;$I$13,$D$13,$F$13))</f>
        <v>Loser Match #12</v>
      </c>
      <c r="G14" s="49">
        <f t="shared" si="0"/>
      </c>
      <c r="H14" s="49" t="s">
        <v>12</v>
      </c>
      <c r="I14" s="49">
        <f t="shared" si="1"/>
      </c>
      <c r="J14" s="50">
        <f t="shared" si="2"/>
        <v>0</v>
      </c>
      <c r="K14" s="51"/>
      <c r="L14" s="48" t="s">
        <v>12</v>
      </c>
      <c r="M14" s="52"/>
      <c r="N14" s="51"/>
      <c r="O14" s="48" t="s">
        <v>12</v>
      </c>
      <c r="P14" s="52"/>
      <c r="Q14" s="51"/>
      <c r="R14" s="48" t="s">
        <v>12</v>
      </c>
      <c r="S14" s="53"/>
      <c r="T14" s="54"/>
      <c r="U14" s="54"/>
      <c r="V14"/>
      <c r="W14" s="32"/>
    </row>
    <row r="15" spans="1:23" ht="18" customHeight="1" thickBot="1" thickTop="1">
      <c r="A15" s="55">
        <f t="shared" si="3"/>
        <v>14</v>
      </c>
      <c r="B15" s="56" t="s">
        <v>16</v>
      </c>
      <c r="C15" s="56"/>
      <c r="D15" s="57" t="str">
        <f>IF($G$12=$I$12,CONCATENATE("Winner Match #",$A$12),IF($G$12&gt;$I$12,$D$12,$F$12))</f>
        <v>Winner Match #11</v>
      </c>
      <c r="E15" s="57" t="s">
        <v>4</v>
      </c>
      <c r="F15" s="57" t="str">
        <f>IF($G$13=$I$13,CONCATENATE("Winner Match #",$A$13),IF($G$13&gt;$I$13,$D$13,$F$13))</f>
        <v>Winner Match #12</v>
      </c>
      <c r="G15" s="57">
        <f t="shared" si="0"/>
      </c>
      <c r="H15" s="57" t="s">
        <v>12</v>
      </c>
      <c r="I15" s="57">
        <f t="shared" si="1"/>
      </c>
      <c r="J15" s="50">
        <f t="shared" si="2"/>
        <v>0</v>
      </c>
      <c r="K15" s="58"/>
      <c r="L15" s="57" t="s">
        <v>12</v>
      </c>
      <c r="M15" s="59"/>
      <c r="N15" s="58"/>
      <c r="O15" s="57" t="s">
        <v>12</v>
      </c>
      <c r="P15" s="59"/>
      <c r="Q15" s="58"/>
      <c r="R15" s="57" t="s">
        <v>12</v>
      </c>
      <c r="S15" s="60"/>
      <c r="T15" s="61"/>
      <c r="U15" s="61"/>
      <c r="V15"/>
      <c r="W15"/>
    </row>
    <row r="16" ht="15.75" thickTop="1"/>
  </sheetData>
  <sheetProtection selectLockedCells="1"/>
  <printOptions horizontalCentered="1"/>
  <pageMargins left="0.7480314960629921" right="0.7480314960629921" top="1.5748031496062993" bottom="0.3937007874015748" header="0.5118110236220472" footer="0.5118110236220472"/>
  <pageSetup orientation="portrait" paperSize="9" scale="90" r:id="rId2"/>
  <headerFooter alignWithMargins="0">
    <oddHeader>&amp;C&amp;12 8 Teams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M34"/>
  <sheetViews>
    <sheetView workbookViewId="0" topLeftCell="A1">
      <selection activeCell="D35" sqref="D35"/>
    </sheetView>
  </sheetViews>
  <sheetFormatPr defaultColWidth="11.421875" defaultRowHeight="12.75"/>
  <cols>
    <col min="1" max="2" width="18.7109375" style="65" customWidth="1"/>
    <col min="3" max="3" width="2.7109375" style="65" customWidth="1"/>
    <col min="4" max="4" width="17.8515625" style="65" customWidth="1"/>
    <col min="5" max="5" width="10.28125" style="65" customWidth="1"/>
    <col min="6" max="6" width="18.7109375" style="65" customWidth="1"/>
    <col min="7" max="7" width="2.7109375" style="75" customWidth="1"/>
    <col min="8" max="9" width="18.7109375" style="65" customWidth="1"/>
    <col min="10" max="16384" width="9.140625" style="65" customWidth="1"/>
  </cols>
  <sheetData>
    <row r="1" spans="1:13" ht="12" customHeight="1">
      <c r="A1" s="63" t="str">
        <f>CONCATENATE(Resultate!$D$2," ")</f>
        <v>Seed #1 </v>
      </c>
      <c r="B1"/>
      <c r="C1"/>
      <c r="D1"/>
      <c r="E1"/>
      <c r="F1"/>
      <c r="G1" s="64"/>
      <c r="H1"/>
      <c r="J1"/>
      <c r="K1" s="66"/>
      <c r="L1" s="66"/>
      <c r="M1" s="66"/>
    </row>
    <row r="2" spans="1:13" ht="12" customHeight="1">
      <c r="A2" s="67"/>
      <c r="B2"/>
      <c r="C2"/>
      <c r="D2"/>
      <c r="E2"/>
      <c r="F2"/>
      <c r="G2" s="64"/>
      <c r="H2"/>
      <c r="I2"/>
      <c r="J2"/>
      <c r="K2"/>
      <c r="L2" s="66"/>
      <c r="M2" s="66"/>
    </row>
    <row r="3" spans="1:13" ht="12" customHeight="1">
      <c r="A3" s="68" t="str">
        <f>CONCATENATE("",Resultate!$A$2,"")</f>
        <v>1</v>
      </c>
      <c r="B3" s="69" t="str">
        <f>CONCATENATE(Resultate!$D$6," ")</f>
        <v>Winner Match #1 </v>
      </c>
      <c r="C3" s="70"/>
      <c r="D3"/>
      <c r="E3"/>
      <c r="F3"/>
      <c r="G3" s="64"/>
      <c r="H3"/>
      <c r="I3"/>
      <c r="J3"/>
      <c r="K3"/>
      <c r="L3" s="66"/>
      <c r="M3" s="66"/>
    </row>
    <row r="4" spans="1:13" ht="12" customHeight="1">
      <c r="A4" s="71" t="str">
        <f>CONCATENATE("(",Resultate!$G$2," : ",Resultate!$I$2,")")</f>
        <v>( : )</v>
      </c>
      <c r="B4" s="72"/>
      <c r="C4" s="70"/>
      <c r="D4" s="73"/>
      <c r="E4" s="74" t="s">
        <v>17</v>
      </c>
      <c r="H4" s="76" t="str">
        <f>CONCATENATE(Resultate!$F$10," ")</f>
        <v>Loser Match #6 </v>
      </c>
      <c r="I4"/>
      <c r="J4"/>
      <c r="K4"/>
      <c r="L4" s="66"/>
      <c r="M4" s="66"/>
    </row>
    <row r="5" spans="1:13" ht="12" customHeight="1">
      <c r="A5" s="77" t="str">
        <f>CONCATENATE(Resultate!$F$2," ")</f>
        <v>Seed #8 </v>
      </c>
      <c r="B5" s="78"/>
      <c r="C5" s="79"/>
      <c r="D5" s="73"/>
      <c r="E5" s="80"/>
      <c r="H5" s="81"/>
      <c r="I5"/>
      <c r="J5"/>
      <c r="K5" s="66"/>
      <c r="L5" s="66"/>
      <c r="M5" s="66"/>
    </row>
    <row r="6" spans="1:13" ht="12" customHeight="1">
      <c r="A6" s="32"/>
      <c r="B6" s="78"/>
      <c r="C6" s="79"/>
      <c r="D6" s="73"/>
      <c r="E6"/>
      <c r="H6" s="82"/>
      <c r="I6"/>
      <c r="J6"/>
      <c r="K6"/>
      <c r="L6" s="66"/>
      <c r="M6" s="66"/>
    </row>
    <row r="7" spans="1:13" ht="12" customHeight="1">
      <c r="A7" s="73"/>
      <c r="B7" s="68" t="str">
        <f>CONCATENATE("",Resultate!$A$6,"")</f>
        <v>5</v>
      </c>
      <c r="C7" s="83" t="str">
        <f>CONCATENATE(Resultate!$D$12," ")</f>
        <v>Winner Match #5 </v>
      </c>
      <c r="D7" s="69"/>
      <c r="E7" s="84" t="str">
        <f>CONCATENATE("",Resultate!$A$12,"")</f>
        <v>11</v>
      </c>
      <c r="F7" s="85" t="str">
        <f>CONCATENATE(Resultate!$F$12," ")</f>
        <v>Winner Match #9 </v>
      </c>
      <c r="G7" s="86"/>
      <c r="H7" s="87" t="str">
        <f>CONCATENATE("",Resultate!$A$10,"")</f>
        <v>9</v>
      </c>
      <c r="I7"/>
      <c r="J7" s="66"/>
      <c r="K7"/>
      <c r="L7" s="66"/>
      <c r="M7" s="66"/>
    </row>
    <row r="8" spans="1:13" ht="12" customHeight="1">
      <c r="A8" s="73"/>
      <c r="B8" s="71" t="str">
        <f>CONCATENATE("(",Resultate!$G$6," : ",Resultate!$I$6,")")</f>
        <v>( : )</v>
      </c>
      <c r="C8" s="88"/>
      <c r="D8" s="89"/>
      <c r="E8" s="90" t="str">
        <f>CONCATENATE("(",Resultate!$G$12," : ",Resultate!$I$12,")")</f>
        <v>( : )</v>
      </c>
      <c r="F8" s="79"/>
      <c r="G8" s="91"/>
      <c r="H8" s="92" t="str">
        <f>CONCATENATE("(",Resultate!$I$10," : ",Resultate!$G$10,")")</f>
        <v>( : )</v>
      </c>
      <c r="I8" s="93" t="str">
        <f>CONCATENATE(Resultate!$D$8," ")</f>
        <v>Loser Match #1 </v>
      </c>
      <c r="J8" s="66"/>
      <c r="K8" s="66"/>
      <c r="L8" s="66"/>
      <c r="M8" s="66"/>
    </row>
    <row r="9" spans="1:13" ht="12" customHeight="1">
      <c r="A9" s="63" t="str">
        <f>CONCATENATE(Resultate!$D$3," ")</f>
        <v>Seed #5 </v>
      </c>
      <c r="B9" s="78"/>
      <c r="C9" s="79"/>
      <c r="D9" s="73"/>
      <c r="E9"/>
      <c r="H9" s="94"/>
      <c r="I9" s="95"/>
      <c r="J9" s="66"/>
      <c r="K9" s="66"/>
      <c r="L9" s="66"/>
      <c r="M9" s="66"/>
    </row>
    <row r="10" spans="1:13" ht="12" customHeight="1">
      <c r="A10" s="78"/>
      <c r="B10" s="78"/>
      <c r="C10" s="79"/>
      <c r="D10" s="73"/>
      <c r="H10" s="96" t="str">
        <f>CONCATENATE(Resultate!$D$10," ")</f>
        <v>Winner Match #7 </v>
      </c>
      <c r="I10" s="87" t="str">
        <f>CONCATENATE("",Resultate!$A$8,"")</f>
        <v>7</v>
      </c>
      <c r="J10" s="66"/>
      <c r="K10" s="66"/>
      <c r="L10" s="66"/>
      <c r="M10" s="66"/>
    </row>
    <row r="11" spans="1:13" ht="12" customHeight="1">
      <c r="A11" s="68" t="str">
        <f>CONCATENATE("",Resultate!$A$3,"")</f>
        <v>2</v>
      </c>
      <c r="B11" s="97" t="str">
        <f>CONCATENATE(Resultate!$F$6," ")</f>
        <v>Winner Match #2 </v>
      </c>
      <c r="C11" s="98"/>
      <c r="D11" s="73"/>
      <c r="H11" s="99"/>
      <c r="I11" s="92" t="str">
        <f>CONCATENATE("(",Resultate!$G$8," : ",Resultate!$I$8,")")</f>
        <v>( : )</v>
      </c>
      <c r="J11" s="66"/>
      <c r="K11"/>
      <c r="L11" s="66"/>
      <c r="M11" s="66"/>
    </row>
    <row r="12" spans="1:13" ht="12" customHeight="1">
      <c r="A12" s="71" t="str">
        <f>CONCATENATE("(",Resultate!$G$3," : ",Resultate!$I$3,")")</f>
        <v>( : )</v>
      </c>
      <c r="B12" s="89"/>
      <c r="C12" s="70"/>
      <c r="D12" s="73"/>
      <c r="H12"/>
      <c r="I12" s="100" t="str">
        <f>CONCATENATE(Resultate!$F$8," ")</f>
        <v>Loser Match #2 </v>
      </c>
      <c r="J12" s="66"/>
      <c r="K12"/>
      <c r="L12" s="66"/>
      <c r="M12" s="66"/>
    </row>
    <row r="13" spans="1:9" s="106" customFormat="1" ht="12" customHeight="1">
      <c r="A13" s="77" t="str">
        <f>CONCATENATE(Resultate!$F$3," ")</f>
        <v>Seed #4 </v>
      </c>
      <c r="B13" s="101"/>
      <c r="C13" s="101"/>
      <c r="D13" s="102" t="str">
        <f>CONCATENATE(Resultate!$D$15," ")</f>
        <v>Winner Match #11 </v>
      </c>
      <c r="E13" s="103"/>
      <c r="F13" s="104" t="str">
        <f>CONCATENATE(Resultate!$D$14," ")</f>
        <v>Loser Match #11 </v>
      </c>
      <c r="G13" s="105"/>
      <c r="I13" s="101"/>
    </row>
    <row r="14" spans="1:13" ht="12" customHeight="1">
      <c r="A14"/>
      <c r="B14"/>
      <c r="C14"/>
      <c r="D14" s="95"/>
      <c r="E14" s="107"/>
      <c r="F14" s="108"/>
      <c r="G14" s="109"/>
      <c r="I14" s="88"/>
      <c r="J14" s="66"/>
      <c r="K14" s="66"/>
      <c r="L14" s="66"/>
      <c r="M14" s="66"/>
    </row>
    <row r="15" spans="1:13" ht="12" customHeight="1">
      <c r="A15" s="70"/>
      <c r="B15" s="73"/>
      <c r="C15" s="73"/>
      <c r="D15" s="110" t="s">
        <v>18</v>
      </c>
      <c r="E15" s="107"/>
      <c r="F15" s="111" t="s">
        <v>19</v>
      </c>
      <c r="G15" s="112"/>
      <c r="I15" s="101"/>
      <c r="J15" s="66"/>
      <c r="K15" s="66"/>
      <c r="L15" s="66"/>
      <c r="M15" s="66"/>
    </row>
    <row r="16" spans="1:13" ht="12" customHeight="1">
      <c r="A16"/>
      <c r="B16" s="73"/>
      <c r="C16" s="73"/>
      <c r="D16" s="110"/>
      <c r="F16" s="113"/>
      <c r="G16" s="114"/>
      <c r="I16" s="101"/>
      <c r="J16" s="66"/>
      <c r="K16" s="66"/>
      <c r="L16" s="66"/>
      <c r="M16" s="66"/>
    </row>
    <row r="17" spans="1:13" ht="12" customHeight="1">
      <c r="A17" s="73"/>
      <c r="B17"/>
      <c r="C17"/>
      <c r="D17" s="115" t="str">
        <f>CONCATENATE("",Resultate!$A$15,"")</f>
        <v>14</v>
      </c>
      <c r="E17" s="107"/>
      <c r="F17" s="68" t="str">
        <f>CONCATENATE("",Resultate!$A$14,"")</f>
        <v>13</v>
      </c>
      <c r="G17" s="116"/>
      <c r="H17"/>
      <c r="I17" s="106"/>
      <c r="J17" s="66"/>
      <c r="K17" s="66"/>
      <c r="L17" s="66"/>
      <c r="M17" s="66"/>
    </row>
    <row r="18" spans="1:13" ht="12" customHeight="1">
      <c r="A18"/>
      <c r="B18" s="73"/>
      <c r="C18" s="73"/>
      <c r="D18" s="117"/>
      <c r="F18" s="67"/>
      <c r="G18" s="118"/>
      <c r="H18" s="66"/>
      <c r="I18" s="106"/>
      <c r="J18" s="66"/>
      <c r="K18" s="66"/>
      <c r="L18" s="66"/>
      <c r="M18" s="66"/>
    </row>
    <row r="19" spans="1:13" ht="12" customHeight="1">
      <c r="A19"/>
      <c r="B19" s="73"/>
      <c r="C19" s="73"/>
      <c r="D19" s="119" t="str">
        <f>CONCATENATE("(",Resultate!$G$15," : ",Resultate!$I$15,")")</f>
        <v>( : )</v>
      </c>
      <c r="F19" s="120" t="str">
        <f>CONCATENATE("(",Resultate!$G$14," : ",Resultate!$I$14,")")</f>
        <v>( : )</v>
      </c>
      <c r="G19" s="112"/>
      <c r="H19"/>
      <c r="I19" s="101"/>
      <c r="J19" s="66"/>
      <c r="K19" s="66"/>
      <c r="L19" s="66"/>
      <c r="M19" s="66"/>
    </row>
    <row r="20" spans="1:9" ht="12" customHeight="1">
      <c r="A20"/>
      <c r="B20"/>
      <c r="C20"/>
      <c r="D20" s="117"/>
      <c r="F20" s="121"/>
      <c r="G20" s="109"/>
      <c r="I20" s="106"/>
    </row>
    <row r="21" spans="1:9" s="106" customFormat="1" ht="12" customHeight="1">
      <c r="A21" s="63" t="str">
        <f>CONCATENATE(Resultate!$D$4," ")</f>
        <v>Seed #3 </v>
      </c>
      <c r="B21" s="101"/>
      <c r="C21" s="101"/>
      <c r="D21" s="83" t="str">
        <f>CONCATENATE(Resultate!$F$15," ")</f>
        <v>Winner Match #12 </v>
      </c>
      <c r="F21" s="86" t="str">
        <f>CONCATENATE(Resultate!$F$14," ")</f>
        <v>Loser Match #12 </v>
      </c>
      <c r="G21" s="122"/>
      <c r="I21" s="101"/>
    </row>
    <row r="22" spans="1:9" ht="12" customHeight="1">
      <c r="A22" s="78"/>
      <c r="B22"/>
      <c r="C22"/>
      <c r="D22" s="79"/>
      <c r="F22" s="107"/>
      <c r="G22" s="109"/>
      <c r="H22"/>
      <c r="I22" s="106"/>
    </row>
    <row r="23" spans="1:9" ht="12" customHeight="1">
      <c r="A23" s="68" t="str">
        <f>CONCATENATE("",Resultate!$A$4,"")</f>
        <v>3</v>
      </c>
      <c r="B23" s="123" t="str">
        <f>CONCATENATE(Resultate!$D$7," ")</f>
        <v>Winner Match #3 </v>
      </c>
      <c r="C23" s="124"/>
      <c r="D23" s="73"/>
      <c r="H23"/>
      <c r="I23" s="106"/>
    </row>
    <row r="24" spans="1:9" ht="12" customHeight="1">
      <c r="A24" s="71" t="str">
        <f>CONCATENATE("(",Resultate!$G$4," : ",Resultate!$I$4,")")</f>
        <v>( : )</v>
      </c>
      <c r="B24" s="72"/>
      <c r="C24" s="70"/>
      <c r="D24" s="73"/>
      <c r="H24" s="76" t="str">
        <f>CONCATENATE(Resultate!$F$11," ")</f>
        <v>Loser Match #5 </v>
      </c>
      <c r="I24" s="106"/>
    </row>
    <row r="25" spans="1:10" s="106" customFormat="1" ht="12" customHeight="1">
      <c r="A25" s="77" t="str">
        <f>CONCATENATE(Resultate!$F$4," ")</f>
        <v>Seed #6 </v>
      </c>
      <c r="B25" s="71"/>
      <c r="C25" s="88"/>
      <c r="D25" s="104"/>
      <c r="G25" s="125"/>
      <c r="H25" s="126"/>
      <c r="J25" s="101"/>
    </row>
    <row r="26" spans="1:10" ht="12" customHeight="1">
      <c r="A26"/>
      <c r="B26" s="78"/>
      <c r="C26" s="79"/>
      <c r="D26" s="73"/>
      <c r="E26" s="127"/>
      <c r="H26" s="94"/>
      <c r="I26" s="101"/>
      <c r="J26"/>
    </row>
    <row r="27" spans="1:11" ht="12" customHeight="1">
      <c r="A27"/>
      <c r="B27" s="68" t="str">
        <f>CONCATENATE("",Resultate!$A$7,"")</f>
        <v>6</v>
      </c>
      <c r="C27" s="83" t="str">
        <f>CONCATENATE(Resultate!$D$13," ")</f>
        <v>Winner Match #6 </v>
      </c>
      <c r="D27" s="69"/>
      <c r="E27" s="128" t="str">
        <f>CONCATENATE("",Resultate!$A$13,"")</f>
        <v>12</v>
      </c>
      <c r="F27" s="129" t="str">
        <f>CONCATENATE(Resultate!$F$13," ")</f>
        <v>Winner Match #10 </v>
      </c>
      <c r="G27" s="86"/>
      <c r="H27" s="87" t="str">
        <f>CONCATENATE("",Resultate!$A$11,"")</f>
        <v>10</v>
      </c>
      <c r="I27" s="101"/>
      <c r="J27"/>
      <c r="K27"/>
    </row>
    <row r="28" spans="1:10" ht="12" customHeight="1">
      <c r="A28" s="73"/>
      <c r="B28" s="71" t="str">
        <f>CONCATENATE("(",Resultate!$G$7," : ",Resultate!$I$7,")")</f>
        <v>( : )</v>
      </c>
      <c r="C28" s="88"/>
      <c r="D28" s="70"/>
      <c r="E28" s="130" t="str">
        <f>CONCATENATE("(",Resultate!$G$13," : ",Resultate!$I$13,")")</f>
        <v>( : )</v>
      </c>
      <c r="F28" s="79"/>
      <c r="G28" s="91"/>
      <c r="H28" s="92" t="str">
        <f>CONCATENATE("(",Resultate!$I$11," : ",Resultate!$G$11,")")</f>
        <v>( : )</v>
      </c>
      <c r="I28" s="93" t="str">
        <f>CONCATENATE(Resultate!$D$9," ")</f>
        <v>Loser Match #3 </v>
      </c>
      <c r="J28"/>
    </row>
    <row r="29" spans="1:10" ht="12" customHeight="1">
      <c r="A29" s="63" t="str">
        <f>CONCATENATE(Resultate!$D$5," ")</f>
        <v>Seed #7 </v>
      </c>
      <c r="B29" s="78"/>
      <c r="C29" s="79"/>
      <c r="D29" s="73"/>
      <c r="E29" s="66"/>
      <c r="H29" s="94"/>
      <c r="I29" s="94"/>
      <c r="J29"/>
    </row>
    <row r="30" spans="1:10" ht="12" customHeight="1">
      <c r="A30" s="78"/>
      <c r="B30" s="78"/>
      <c r="C30" s="79"/>
      <c r="D30" s="73"/>
      <c r="E30" s="74" t="s">
        <v>20</v>
      </c>
      <c r="H30" s="96" t="str">
        <f>CONCATENATE(Resultate!$D$11," ")</f>
        <v>Winner Match #8 </v>
      </c>
      <c r="I30" s="87" t="str">
        <f>CONCATENATE("",Resultate!$A$9,"")</f>
        <v>8</v>
      </c>
      <c r="J30"/>
    </row>
    <row r="31" spans="1:11" ht="12" customHeight="1">
      <c r="A31" s="68" t="str">
        <f>CONCATENATE("",Resultate!$A$5,"")</f>
        <v>4</v>
      </c>
      <c r="B31" s="77" t="str">
        <f>CONCATENATE(Resultate!$F$7," ")</f>
        <v>Winner Match #4 </v>
      </c>
      <c r="C31" s="98"/>
      <c r="D31"/>
      <c r="E31"/>
      <c r="F31"/>
      <c r="G31" s="64"/>
      <c r="H31" s="99"/>
      <c r="I31" s="92" t="str">
        <f>CONCATENATE("(",Resultate!$G$9," : ",Resultate!$I$9,")")</f>
        <v>( : )</v>
      </c>
      <c r="J31" s="66"/>
      <c r="K31"/>
    </row>
    <row r="32" spans="1:10" ht="12" customHeight="1">
      <c r="A32" s="71" t="str">
        <f>CONCATENATE("(",Resultate!$G$5," : ",Resultate!$I$5,")")</f>
        <v>( : )</v>
      </c>
      <c r="B32" s="89"/>
      <c r="C32" s="70"/>
      <c r="D32"/>
      <c r="E32"/>
      <c r="F32"/>
      <c r="G32" s="64"/>
      <c r="H32"/>
      <c r="I32" s="100" t="str">
        <f>CONCATENATE(Resultate!$F$9," ")</f>
        <v>Loser Match #4 </v>
      </c>
      <c r="J32" s="66"/>
    </row>
    <row r="33" spans="1:11" ht="12" customHeight="1">
      <c r="A33" s="77" t="str">
        <f>CONCATENATE(Resultate!$F$5," ")</f>
        <v>Seed #2 </v>
      </c>
      <c r="B33" s="73"/>
      <c r="C33" s="73"/>
      <c r="D33"/>
      <c r="E33"/>
      <c r="F33"/>
      <c r="G33" s="64"/>
      <c r="H33"/>
      <c r="I33" s="79"/>
      <c r="J33" s="66"/>
      <c r="K33"/>
    </row>
    <row r="34" spans="1:10" ht="11.25" customHeight="1">
      <c r="A34"/>
      <c r="B34"/>
      <c r="C34"/>
      <c r="D34" s="73"/>
      <c r="I34"/>
      <c r="J34" s="66"/>
    </row>
  </sheetData>
  <sheetProtection selectLockedCells="1"/>
  <printOptions horizontalCentered="1" verticalCentered="1"/>
  <pageMargins left="0.3937007874015748" right="0.3937007874015748" top="0.2755905511811024" bottom="0.3937007874015748" header="0.5118110236220472" footer="0.2755905511811024"/>
  <pageSetup orientation="landscape" paperSize="9" r:id="rId3"/>
  <headerFooter alignWithMargins="0">
    <oddHeader>&amp;C&amp;16Tableau 8 Teams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B9"/>
  <sheetViews>
    <sheetView workbookViewId="0" topLeftCell="A1">
      <selection activeCell="D2" sqref="D2"/>
    </sheetView>
  </sheetViews>
  <sheetFormatPr defaultColWidth="11.421875" defaultRowHeight="12.75"/>
  <cols>
    <col min="1" max="1" width="3.00390625" style="14" customWidth="1"/>
    <col min="2" max="2" width="19.57421875" style="0" customWidth="1"/>
    <col min="3" max="16384" width="8.7109375" style="0" customWidth="1"/>
  </cols>
  <sheetData>
    <row r="1" spans="1:2" ht="39" customHeight="1" thickBot="1" thickTop="1">
      <c r="A1" s="131" t="s">
        <v>21</v>
      </c>
      <c r="B1" s="132" t="s">
        <v>22</v>
      </c>
    </row>
    <row r="2" spans="1:2" ht="15.75" customHeight="1" thickTop="1">
      <c r="A2" s="9">
        <v>1</v>
      </c>
      <c r="B2" s="7" t="str">
        <f>IF(Resultate!$G$15=Resultate!$I$15,"1. Rank",IF(Resultate!$G$15&gt;Resultate!$I$15,Resultate!$D$15,Resultate!$F$15))</f>
        <v>1. Rank</v>
      </c>
    </row>
    <row r="3" spans="1:2" ht="15.75" customHeight="1">
      <c r="A3" s="9">
        <f>SUM(A2,1)</f>
        <v>2</v>
      </c>
      <c r="B3" s="7" t="str">
        <f>IF(Resultate!$G$15=Resultate!$I$15,"2. Rank",IF(Resultate!$G$15&lt;Resultate!$I$15,Resultate!$D$15,Resultate!$F$15))</f>
        <v>2. Rank</v>
      </c>
    </row>
    <row r="4" spans="1:2" ht="15.75" customHeight="1">
      <c r="A4" s="9">
        <f>SUM(A3,1)</f>
        <v>3</v>
      </c>
      <c r="B4" s="7" t="str">
        <f>IF(Resultate!$G$14=Resultate!$I$14,"3. Rank",IF(Resultate!$G$14&gt;Resultate!$I$14,Resultate!$D$14,Resultate!$F$14))</f>
        <v>3. Rank</v>
      </c>
    </row>
    <row r="5" spans="1:2" ht="15.75" customHeight="1">
      <c r="A5" s="9">
        <f>SUM(A4,1)</f>
        <v>4</v>
      </c>
      <c r="B5" s="7" t="str">
        <f>IF(Resultate!$G$14=Resultate!$I$14,"4. Rank",IF(Resultate!$G$14&lt;Resultate!$I$14,Resultate!$D$14,Resultate!$F$14))</f>
        <v>4. Rank</v>
      </c>
    </row>
    <row r="6" spans="1:2" ht="15.75" customHeight="1">
      <c r="A6" s="9">
        <f>SUM(A5,1)</f>
        <v>5</v>
      </c>
      <c r="B6" s="7" t="str">
        <f>IF(Resultate!$G$10=Resultate!$I$10,"5. Rank",IF(Resultate!$G$10&lt;Resultate!$I$10,Resultate!$D$10,Resultate!$F$10))</f>
        <v>5. Rank</v>
      </c>
    </row>
    <row r="7" spans="1:2" ht="15.75" customHeight="1">
      <c r="A7" s="9">
        <v>5</v>
      </c>
      <c r="B7" s="7" t="str">
        <f>IF(Resultate!$G$11=Resultate!$I$11,"5. Rank",IF(Resultate!$G$11&lt;Resultate!$I$11,Resultate!$D$11,Resultate!$F$11))</f>
        <v>5. Rank</v>
      </c>
    </row>
    <row r="8" spans="1:2" ht="15.75" customHeight="1">
      <c r="A8" s="9">
        <v>7</v>
      </c>
      <c r="B8" s="7" t="str">
        <f>IF(Resultate!$G$8=Resultate!$I$8,"7. Rank",IF(Resultate!$G$8&lt;Resultate!$I$8,Resultate!$D$8,Resultate!$F$8))</f>
        <v>7. Rank</v>
      </c>
    </row>
    <row r="9" spans="1:2" ht="15.75" customHeight="1">
      <c r="A9" s="9">
        <v>7</v>
      </c>
      <c r="B9" s="7" t="str">
        <f>IF(Resultate!$G$9=Resultate!$I$9,"7. Rank",IF(Resultate!$G$9&lt;Resultate!$I$9,Resultate!$D$9,Resultate!$F$9))</f>
        <v>7. Rank</v>
      </c>
    </row>
  </sheetData>
  <sheetProtection selectLockedCells="1"/>
  <printOptions gridLines="1" horizontalCentered="1"/>
  <pageMargins left="0.7480314960629921" right="0.7480314960629921" top="1.5748031496062993" bottom="0.984251968503937" header="0.5118110236220472" footer="0.5118110236220472"/>
  <pageSetup orientation="portrait" paperSize="9" scale="120" r:id="rId2"/>
  <headerFooter alignWithMargins="0">
    <oddHeader>&amp;C&amp;"Arial,Fett"&amp;12Final Ranking</oddHeader>
    <oddFooter>&amp;L&amp;O&amp;R&amp;D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Hurni</dc:creator>
  <cp:keywords/>
  <dc:description/>
  <cp:lastModifiedBy> </cp:lastModifiedBy>
  <dcterms:created xsi:type="dcterms:W3CDTF">2005-06-20T09:17:43Z</dcterms:created>
  <dcterms:modified xsi:type="dcterms:W3CDTF">2006-06-16T20:09:10Z</dcterms:modified>
  <cp:category/>
  <cp:version/>
  <cp:contentType/>
  <cp:contentStatus/>
</cp:coreProperties>
</file>